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'1кв'!$A$1:$E$53</definedName>
    <definedName name="_xlnm.Print_Area" localSheetId="1">'2кв'!$A$1:$E$53</definedName>
    <definedName name="_xlnm.Print_Area" localSheetId="2">'3кв'!$A$1:$E$54</definedName>
    <definedName name="_xlnm.Print_Area" localSheetId="3">'4кв'!$A$1:$E$53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32" l="1"/>
  <c r="C38" i="33"/>
  <c r="C24" i="33"/>
  <c r="C31" i="33"/>
  <c r="E27" i="32"/>
  <c r="E26" i="32"/>
  <c r="E25" i="32"/>
  <c r="C20" i="33"/>
  <c r="C21" i="33"/>
  <c r="C22" i="33"/>
  <c r="C19" i="33"/>
  <c r="B51" i="32"/>
  <c r="E29" i="32"/>
  <c r="E32" i="32"/>
  <c r="E31" i="32"/>
  <c r="C30" i="33" l="1"/>
  <c r="C29" i="33"/>
  <c r="C28" i="33"/>
  <c r="C27" i="33"/>
  <c r="C25" i="33" s="1"/>
  <c r="C18" i="33"/>
  <c r="C23" i="33"/>
  <c r="C6" i="33"/>
  <c r="B49" i="32" l="1"/>
  <c r="C13" i="33"/>
  <c r="C14" i="33" s="1"/>
  <c r="E23" i="32"/>
  <c r="C17" i="33" s="1"/>
  <c r="E22" i="32"/>
  <c r="C16" i="33" s="1"/>
  <c r="C32" i="33" l="1"/>
  <c r="C33" i="33" s="1"/>
  <c r="B52" i="32"/>
  <c r="B53" i="32" s="1"/>
  <c r="B52" i="31"/>
  <c r="E29" i="31"/>
  <c r="E34" i="31"/>
  <c r="E31" i="31" l="1"/>
  <c r="E32" i="31"/>
  <c r="E30" i="31"/>
  <c r="E34" i="30" l="1"/>
  <c r="B51" i="30" l="1"/>
  <c r="E30" i="30"/>
  <c r="E31" i="30"/>
  <c r="E23" i="31"/>
  <c r="E22" i="31"/>
  <c r="E23" i="30"/>
  <c r="E22" i="30"/>
  <c r="B52" i="30" s="1"/>
  <c r="B53" i="31" l="1"/>
  <c r="E31" i="29"/>
  <c r="E23" i="29" l="1"/>
  <c r="E22" i="29"/>
  <c r="E33" i="29" s="1"/>
  <c r="B52" i="29" l="1"/>
  <c r="B53" i="29" s="1"/>
  <c r="B49" i="30" s="1"/>
  <c r="B53" i="30" s="1"/>
  <c r="B50" i="31" s="1"/>
  <c r="B54" i="31" s="1"/>
</calcChain>
</file>

<file path=xl/sharedStrings.xml><?xml version="1.0" encoding="utf-8"?>
<sst xmlns="http://schemas.openxmlformats.org/spreadsheetml/2006/main" count="351" uniqueCount="124">
  <si>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</si>
  <si>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</si>
  <si>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</si>
  <si>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</si>
  <si>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</si>
  <si>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</si>
  <si>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</si>
  <si>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</si>
  <si>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</si>
  <si>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</si>
  <si>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</si>
  <si>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</si>
  <si>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</si>
  <si>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</si>
  <si>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</si>
  <si>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</si>
  <si>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</si>
  <si>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</si>
  <si>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</si>
  <si>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</si>
  <si>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</si>
  <si>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пер.Шмидта,7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</si>
  <si>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</si>
  <si>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пер.Шмидта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</si>
  <si>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</si>
  <si>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</si>
  <si>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</si>
  <si>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</si>
  <si>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</si>
  <si>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1 квартал</t>
  </si>
  <si>
    <t xml:space="preserve">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</si>
  <si>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Наименование вида работы
(услуги)
</t>
  </si>
  <si>
    <t xml:space="preserve">Стоимость /
сметная стоимость  выполненной работы (оказанной услуги) за единицу
</t>
  </si>
  <si>
    <t>Расходы по содержанию и тек.ремонту</t>
  </si>
  <si>
    <t xml:space="preserve">Оплачено </t>
  </si>
  <si>
    <t xml:space="preserve">Расходы по управлению МКД 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</si>
  <si>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</si>
  <si>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</si>
  <si>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</si>
  <si>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 xml:space="preserve">Услуги по содержанию многоквартирного дома 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</si>
  <si>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Боковой Татьяны Михайловны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</si>
  <si>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собственников.</t>
    </r>
  </si>
  <si>
    <t>Заказчик - Собственники МКД, в лице председателя совета МКД Боковой Т.М.</t>
  </si>
  <si>
    <t>Дератизация, дезинсекция (по заявке собственников)</t>
  </si>
  <si>
    <t xml:space="preserve"> руб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</si>
  <si>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</si>
  <si>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</si>
  <si>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</si>
  <si>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</si>
  <si>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Общая площадь квартир - 2798,9 м2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</si>
  <si>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</si>
  <si>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</si>
  <si>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за 1 квартал 2025 года</t>
  </si>
  <si>
    <t>31.03.2025 г.</t>
  </si>
  <si>
    <t>Ремонт холодного водоснабжения  (кв.21, 29)</t>
  </si>
  <si>
    <t>март</t>
  </si>
  <si>
    <t>ч/ч</t>
  </si>
  <si>
    <t>Ремонт подьезда без тамбуров</t>
  </si>
  <si>
    <t xml:space="preserve">           2. Всего за период с "01" 01 2025 г. по "31" 03 2025 г. выполнено работ (оказано услуг) на общую сумму триста тридцать тысяч триста восемнадцать рублей 38 копеек.</t>
  </si>
  <si>
    <t>Предъявлено населению 242080,18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</si>
  <si>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</si>
  <si>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</si>
  <si>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</si>
  <si>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</si>
  <si>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</si>
  <si>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</si>
  <si>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Замена стояка канализации (кв.3)</t>
  </si>
  <si>
    <t>Оборудовнаие  укрытий инвентарем (смета)</t>
  </si>
  <si>
    <t>апрель</t>
  </si>
  <si>
    <t>июнь</t>
  </si>
  <si>
    <t>Изготовление  и монтаж поручня (свар. работы)</t>
  </si>
  <si>
    <t>ч/час</t>
  </si>
  <si>
    <t>Поверка ОПУ ХВС</t>
  </si>
  <si>
    <t>май</t>
  </si>
  <si>
    <t>Предъявлено населению 240826,06</t>
  </si>
  <si>
    <t xml:space="preserve">           2. Всего за период с "01" 04 2025 г. по "30" 06 2025 г. выполнено работ (оказано услуг) на общую сумму двести пятьдесят пять тысяч четыреста семьдесят два рубля 35 копеек</t>
  </si>
  <si>
    <t>Обрезка винограда с фасада дома  (кв. 36)</t>
  </si>
  <si>
    <t>Ремонт ям на проезжей части двора асфальтовым срезом</t>
  </si>
  <si>
    <t>июль</t>
  </si>
  <si>
    <t>Монтаж таблички на детской площадке</t>
  </si>
  <si>
    <t>август</t>
  </si>
  <si>
    <t>Поверка ОПУ ТЭ (расходомеры, терм.)</t>
  </si>
  <si>
    <t>сентябрь</t>
  </si>
  <si>
    <t xml:space="preserve">           2. Всего за период с "01" 07 2025 г. по "30" 09 2025 г. выполнено работ (оказано услуг) на общую сумму двести семьдесят три тысячи девятьсот тридцатьтри рубля  70 копеек.</t>
  </si>
  <si>
    <t>Предъявлено населению 274196,48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</si>
  <si>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</si>
  <si>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</si>
  <si>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</si>
  <si>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</si>
  <si>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Шмидта, д. 7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</si>
  <si>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</si>
  <si>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</si>
  <si>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</si>
  <si>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</si>
  <si>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</si>
  <si>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</si>
  <si>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Дератизация, дезинсекция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</si>
  <si>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</si>
  <si>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</si>
  <si>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</si>
  <si>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</si>
  <si>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</si>
  <si>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</si>
  <si>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</si>
  <si>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</si>
  <si>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 xml:space="preserve">Монтаж почтового ящика </t>
  </si>
  <si>
    <t>Замена стояка отопления (кв.21)</t>
  </si>
  <si>
    <t>октябрь</t>
  </si>
  <si>
    <t>ноябрь</t>
  </si>
  <si>
    <t xml:space="preserve">ямочный ремонт асфальтирования </t>
  </si>
  <si>
    <t>Предъявлено населению 269492,34</t>
  </si>
  <si>
    <t>Начислено всего 1025409,37</t>
  </si>
  <si>
    <t>* холодная вода на СОИ - 9489,67</t>
  </si>
  <si>
    <t>* горячая вода на СОИ - 18650,5</t>
  </si>
  <si>
    <t>* водоотведение на СОИ- 16471,98</t>
  </si>
  <si>
    <t>* электроэнергия на СОИ- 37175,9</t>
  </si>
  <si>
    <t>Оборудовнаие  укрытия</t>
  </si>
  <si>
    <t>Непредвиденные работы 67  ч/ч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</si>
  <si>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</si>
  <si>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</si>
  <si>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</si>
  <si>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</si>
  <si>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</si>
  <si>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10  2025 г. по "31" 12  2025 г. выполнено работ (оказано услуг) на общую сумму двести семьдесят четыре тысячи семьсот два рубля 62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</si>
</sst>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5" fillId="0" borderId="0"/>
    <xf numFmtId="0" fontId="16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43" fontId="4" fillId="0" borderId="0" xfId="0" applyNumberFormat="1" applyFont="1"/>
    <xf numFmtId="164" fontId="4" fillId="0" borderId="1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/>
    <xf numFmtId="164" fontId="4" fillId="0" borderId="7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0" xfId="0" applyFont="1" applyBorder="1"/>
    <xf numFmtId="0" fontId="10" fillId="0" borderId="9" xfId="0" applyFont="1" applyBorder="1" applyAlignment="1">
      <alignment wrapText="1"/>
    </xf>
    <xf numFmtId="0" fontId="10" fillId="0" borderId="10" xfId="0" applyFont="1" applyBorder="1"/>
    <xf numFmtId="0" fontId="10" fillId="0" borderId="1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43" fontId="3" fillId="0" borderId="0" xfId="0" applyNumberFormat="1" applyFont="1"/>
    <xf numFmtId="49" fontId="3" fillId="0" borderId="11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164" fontId="4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 applyBorder="1"/>
    <xf numFmtId="164" fontId="4" fillId="0" borderId="0" xfId="1" applyNumberFormat="1" applyFont="1" applyBorder="1" applyAlignment="1">
      <alignment horizontal="right" vertical="center" wrapText="1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1" zoomScaleSheetLayoutView="100" workbookViewId="0">
      <selection activeCell="A30" sqref="A30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33.7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52</v>
      </c>
      <c r="B3" s="89"/>
      <c r="C3" s="89"/>
      <c r="D3" s="89"/>
      <c r="E3" s="89"/>
    </row>
    <row r="4" spans="1:5" s="1" customFormat="1" ht="15.75" x14ac:dyDescent="0.25">
      <c r="A4" s="19" t="s">
        <v>11</v>
      </c>
      <c r="B4" s="4"/>
      <c r="C4" s="4"/>
      <c r="E4" s="22" t="s">
        <v>53</v>
      </c>
    </row>
    <row r="5" spans="1:5" ht="12" customHeight="1" x14ac:dyDescent="0.25">
      <c r="A5" s="26"/>
      <c r="B5" s="4"/>
      <c r="C5" s="4"/>
      <c r="D5" s="4"/>
      <c r="E5" s="4"/>
    </row>
    <row r="6" spans="1:5" x14ac:dyDescent="0.25">
      <c r="A6" s="90" t="s">
        <v>0</v>
      </c>
      <c r="B6" s="90"/>
      <c r="C6" s="90"/>
      <c r="D6" s="90"/>
      <c r="E6" s="90"/>
    </row>
    <row r="7" spans="1:5" x14ac:dyDescent="0.25">
      <c r="A7" s="91" t="s">
        <v>21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x14ac:dyDescent="0.25">
      <c r="A9" s="90" t="s">
        <v>40</v>
      </c>
      <c r="B9" s="90"/>
      <c r="C9" s="90"/>
      <c r="D9" s="90"/>
      <c r="E9" s="90"/>
    </row>
    <row r="10" spans="1:5" ht="27.75" customHeight="1" x14ac:dyDescent="0.25">
      <c r="A10" s="93" t="s">
        <v>30</v>
      </c>
      <c r="B10" s="94"/>
      <c r="C10" s="94"/>
      <c r="D10" s="94"/>
      <c r="E10" s="94"/>
    </row>
    <row r="11" spans="1:5" ht="30.75" customHeight="1" x14ac:dyDescent="0.25">
      <c r="A11" s="90" t="s">
        <v>41</v>
      </c>
      <c r="B11" s="90"/>
      <c r="C11" s="90"/>
      <c r="D11" s="90"/>
      <c r="E11" s="90"/>
    </row>
    <row r="12" spans="1:5" x14ac:dyDescent="0.25">
      <c r="A12" s="85" t="s">
        <v>12</v>
      </c>
      <c r="B12" s="95"/>
      <c r="C12" s="95"/>
      <c r="D12" s="95"/>
      <c r="E12" s="95"/>
    </row>
    <row r="13" spans="1:5" x14ac:dyDescent="0.25">
      <c r="A13" s="90" t="s">
        <v>19</v>
      </c>
      <c r="B13" s="90"/>
      <c r="C13" s="90"/>
      <c r="D13" s="90"/>
      <c r="E13" s="90"/>
    </row>
    <row r="14" spans="1:5" x14ac:dyDescent="0.25">
      <c r="A14" s="85" t="s">
        <v>2</v>
      </c>
      <c r="B14" s="95"/>
      <c r="C14" s="95"/>
      <c r="D14" s="95"/>
      <c r="E14" s="95"/>
    </row>
    <row r="15" spans="1:5" x14ac:dyDescent="0.25">
      <c r="A15" s="90" t="s">
        <v>50</v>
      </c>
      <c r="B15" s="90"/>
      <c r="C15" s="90"/>
      <c r="D15" s="90"/>
      <c r="E15" s="90"/>
    </row>
    <row r="16" spans="1:5" x14ac:dyDescent="0.25">
      <c r="A16" s="85" t="s">
        <v>13</v>
      </c>
      <c r="B16" s="95"/>
      <c r="C16" s="95"/>
      <c r="D16" s="95"/>
      <c r="E16" s="95"/>
    </row>
    <row r="17" spans="1:7" ht="30" customHeight="1" x14ac:dyDescent="0.25">
      <c r="A17" s="90" t="s">
        <v>14</v>
      </c>
      <c r="B17" s="90"/>
      <c r="C17" s="90"/>
      <c r="D17" s="90"/>
      <c r="E17" s="90"/>
    </row>
    <row r="18" spans="1:7" ht="62.25" customHeight="1" x14ac:dyDescent="0.25">
      <c r="A18" s="90" t="s">
        <v>22</v>
      </c>
      <c r="B18" s="90"/>
      <c r="C18" s="90"/>
      <c r="D18" s="90"/>
      <c r="E18" s="90"/>
    </row>
    <row r="19" spans="1:7" ht="29.25" customHeight="1" x14ac:dyDescent="0.25">
      <c r="A19" s="92" t="s">
        <v>23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2">
        <v>2798.9</v>
      </c>
      <c r="G20" s="2">
        <v>3</v>
      </c>
    </row>
    <row r="21" spans="1:7" ht="114.75" x14ac:dyDescent="0.25">
      <c r="A21" s="8" t="s">
        <v>31</v>
      </c>
      <c r="B21" s="8" t="s">
        <v>8</v>
      </c>
      <c r="C21" s="8" t="s">
        <v>3</v>
      </c>
      <c r="D21" s="8" t="s">
        <v>32</v>
      </c>
      <c r="E21" s="8" t="s">
        <v>7</v>
      </c>
    </row>
    <row r="22" spans="1:7" ht="38.25" x14ac:dyDescent="0.25">
      <c r="A22" s="6" t="s">
        <v>39</v>
      </c>
      <c r="B22" s="8" t="s">
        <v>38</v>
      </c>
      <c r="C22" s="3" t="s">
        <v>4</v>
      </c>
      <c r="D22" s="3">
        <v>17.97</v>
      </c>
      <c r="E22" s="7">
        <f>D22*F20*G20</f>
        <v>150888.69899999999</v>
      </c>
      <c r="G22" s="17"/>
    </row>
    <row r="23" spans="1:7" x14ac:dyDescent="0.25">
      <c r="A23" s="6" t="s">
        <v>35</v>
      </c>
      <c r="B23" s="8" t="s">
        <v>20</v>
      </c>
      <c r="C23" s="3" t="s">
        <v>4</v>
      </c>
      <c r="D23" s="3">
        <v>6.51</v>
      </c>
      <c r="E23" s="7">
        <f>D23*F20*G20</f>
        <v>54662.517</v>
      </c>
      <c r="G23" s="17"/>
    </row>
    <row r="24" spans="1:7" ht="30" x14ac:dyDescent="0.25">
      <c r="A24" s="6" t="s">
        <v>43</v>
      </c>
      <c r="B24" s="8" t="s">
        <v>29</v>
      </c>
      <c r="C24" s="3" t="s">
        <v>44</v>
      </c>
      <c r="D24" s="3"/>
      <c r="E24" s="7">
        <v>0</v>
      </c>
      <c r="G24" s="17"/>
    </row>
    <row r="25" spans="1:7" x14ac:dyDescent="0.25">
      <c r="A25" s="6" t="s">
        <v>46</v>
      </c>
      <c r="B25" s="8" t="s">
        <v>29</v>
      </c>
      <c r="C25" s="3" t="s">
        <v>25</v>
      </c>
      <c r="D25" s="3"/>
      <c r="E25" s="18">
        <v>0</v>
      </c>
      <c r="G25" s="17"/>
    </row>
    <row r="26" spans="1:7" x14ac:dyDescent="0.25">
      <c r="A26" s="6" t="s">
        <v>48</v>
      </c>
      <c r="B26" s="8" t="s">
        <v>29</v>
      </c>
      <c r="C26" s="3" t="s">
        <v>25</v>
      </c>
      <c r="D26" s="3"/>
      <c r="E26" s="18">
        <v>3443.52</v>
      </c>
      <c r="G26" s="17"/>
    </row>
    <row r="27" spans="1:7" x14ac:dyDescent="0.25">
      <c r="A27" s="6" t="s">
        <v>47</v>
      </c>
      <c r="B27" s="8" t="s">
        <v>29</v>
      </c>
      <c r="C27" s="3" t="s">
        <v>25</v>
      </c>
      <c r="D27" s="3"/>
      <c r="E27" s="18">
        <v>10640.13</v>
      </c>
      <c r="G27" s="17"/>
    </row>
    <row r="28" spans="1:7" x14ac:dyDescent="0.25">
      <c r="A28" s="6" t="s">
        <v>45</v>
      </c>
      <c r="B28" s="8" t="s">
        <v>29</v>
      </c>
      <c r="C28" s="3" t="s">
        <v>25</v>
      </c>
      <c r="D28" s="3"/>
      <c r="E28" s="18">
        <v>2639.76</v>
      </c>
      <c r="G28" s="17"/>
    </row>
    <row r="29" spans="1:7" x14ac:dyDescent="0.25">
      <c r="A29" s="6" t="s">
        <v>24</v>
      </c>
      <c r="B29" s="8" t="s">
        <v>29</v>
      </c>
      <c r="C29" s="3" t="s">
        <v>25</v>
      </c>
      <c r="D29" s="3"/>
      <c r="E29" s="18">
        <v>5236.58</v>
      </c>
      <c r="G29" s="17"/>
    </row>
    <row r="30" spans="1:7" x14ac:dyDescent="0.25">
      <c r="A30" s="6" t="s">
        <v>57</v>
      </c>
      <c r="B30" s="8" t="s">
        <v>55</v>
      </c>
      <c r="C30" s="3" t="s">
        <v>25</v>
      </c>
      <c r="D30" s="3"/>
      <c r="E30" s="18">
        <v>94796.93</v>
      </c>
      <c r="G30" s="17"/>
    </row>
    <row r="31" spans="1:7" ht="30" x14ac:dyDescent="0.25">
      <c r="A31" s="6" t="s">
        <v>54</v>
      </c>
      <c r="B31" s="8" t="s">
        <v>55</v>
      </c>
      <c r="C31" s="3" t="s">
        <v>56</v>
      </c>
      <c r="D31" s="3">
        <v>24</v>
      </c>
      <c r="E31" s="18">
        <f>D31*333.76</f>
        <v>8010.24</v>
      </c>
      <c r="G31" s="17"/>
    </row>
    <row r="32" spans="1:7" x14ac:dyDescent="0.25">
      <c r="A32" s="20"/>
      <c r="B32" s="8"/>
      <c r="C32" s="21"/>
      <c r="D32" s="28"/>
      <c r="E32" s="7"/>
      <c r="G32" s="17"/>
    </row>
    <row r="33" spans="1:5" s="13" customFormat="1" ht="14.25" x14ac:dyDescent="0.2">
      <c r="A33" s="9" t="s">
        <v>26</v>
      </c>
      <c r="B33" s="10"/>
      <c r="C33" s="11"/>
      <c r="D33" s="11"/>
      <c r="E33" s="12">
        <f>SUM(E22:E32)</f>
        <v>330318.37599999993</v>
      </c>
    </row>
    <row r="35" spans="1:5" ht="29.25" customHeight="1" x14ac:dyDescent="0.25">
      <c r="A35" s="98" t="s">
        <v>58</v>
      </c>
      <c r="B35" s="98"/>
      <c r="C35" s="98"/>
      <c r="D35" s="98"/>
      <c r="E35" s="98"/>
    </row>
    <row r="36" spans="1:5" ht="29.25" customHeight="1" x14ac:dyDescent="0.25">
      <c r="A36" s="90" t="s">
        <v>18</v>
      </c>
      <c r="B36" s="90"/>
      <c r="C36" s="90"/>
      <c r="D36" s="90"/>
      <c r="E36" s="90"/>
    </row>
    <row r="37" spans="1:5" x14ac:dyDescent="0.25">
      <c r="A37" s="90" t="s">
        <v>17</v>
      </c>
      <c r="B37" s="90"/>
      <c r="C37" s="90"/>
      <c r="D37" s="90"/>
      <c r="E37" s="90"/>
    </row>
    <row r="38" spans="1:5" ht="29.25" customHeight="1" x14ac:dyDescent="0.25">
      <c r="A38" s="90" t="s">
        <v>27</v>
      </c>
      <c r="B38" s="90"/>
      <c r="C38" s="90"/>
      <c r="D38" s="90"/>
      <c r="E38" s="90"/>
    </row>
    <row r="39" spans="1:5" ht="29.25" customHeight="1" x14ac:dyDescent="0.25">
      <c r="A39" s="24"/>
      <c r="B39" s="24"/>
      <c r="C39" s="24"/>
      <c r="D39" s="24"/>
      <c r="E39" s="24"/>
    </row>
    <row r="40" spans="1:5" x14ac:dyDescent="0.25">
      <c r="A40" s="99" t="s">
        <v>5</v>
      </c>
      <c r="B40" s="99"/>
      <c r="C40" s="99"/>
      <c r="D40" s="99"/>
      <c r="E40" s="99"/>
    </row>
    <row r="41" spans="1:5" x14ac:dyDescent="0.25">
      <c r="A41" s="90" t="s">
        <v>15</v>
      </c>
      <c r="B41" s="90"/>
      <c r="C41" s="90"/>
      <c r="D41" s="90"/>
      <c r="E41" s="90"/>
    </row>
    <row r="42" spans="1:5" ht="12" customHeight="1" x14ac:dyDescent="0.25">
      <c r="A42" s="96" t="s">
        <v>51</v>
      </c>
      <c r="B42" s="96"/>
      <c r="C42" s="96"/>
      <c r="D42" s="96"/>
      <c r="E42" s="96"/>
    </row>
    <row r="43" spans="1:5" x14ac:dyDescent="0.25">
      <c r="B43" s="97" t="s">
        <v>16</v>
      </c>
      <c r="C43" s="97"/>
      <c r="D43" s="97"/>
      <c r="E43" s="5" t="s">
        <v>6</v>
      </c>
    </row>
    <row r="44" spans="1:5" x14ac:dyDescent="0.25">
      <c r="A44" s="25"/>
      <c r="B44" s="25"/>
      <c r="C44" s="25"/>
      <c r="D44" s="25"/>
      <c r="E44" s="25"/>
    </row>
    <row r="45" spans="1:5" ht="14.25" customHeight="1" x14ac:dyDescent="0.25">
      <c r="A45" s="96" t="s">
        <v>42</v>
      </c>
      <c r="B45" s="96"/>
      <c r="C45" s="96"/>
      <c r="D45" s="96"/>
      <c r="E45" s="96"/>
    </row>
    <row r="46" spans="1:5" x14ac:dyDescent="0.25">
      <c r="B46" s="97" t="s">
        <v>16</v>
      </c>
      <c r="C46" s="97"/>
      <c r="D46" s="97"/>
      <c r="E46" s="5" t="s">
        <v>6</v>
      </c>
    </row>
    <row r="47" spans="1:5" x14ac:dyDescent="0.25">
      <c r="A47" s="23" t="s">
        <v>49</v>
      </c>
    </row>
    <row r="48" spans="1:5" x14ac:dyDescent="0.25">
      <c r="A48" s="13" t="s">
        <v>28</v>
      </c>
    </row>
    <row r="49" spans="1:2" x14ac:dyDescent="0.25">
      <c r="A49" s="2" t="s">
        <v>37</v>
      </c>
      <c r="B49" s="14">
        <v>37628.19</v>
      </c>
    </row>
    <row r="50" spans="1:2" x14ac:dyDescent="0.25">
      <c r="A50" s="27" t="s">
        <v>59</v>
      </c>
      <c r="B50" s="15"/>
    </row>
    <row r="51" spans="1:2" x14ac:dyDescent="0.25">
      <c r="A51" s="2" t="s">
        <v>34</v>
      </c>
      <c r="B51" s="15">
        <v>232302.38</v>
      </c>
    </row>
    <row r="52" spans="1:2" x14ac:dyDescent="0.25">
      <c r="A52" s="2" t="s">
        <v>33</v>
      </c>
      <c r="B52" s="15">
        <f>E33</f>
        <v>330318.37599999993</v>
      </c>
    </row>
    <row r="53" spans="1:2" x14ac:dyDescent="0.25">
      <c r="A53" s="16" t="s">
        <v>36</v>
      </c>
      <c r="B53" s="14">
        <f>B49+B51-B52</f>
        <v>-60387.805999999924</v>
      </c>
    </row>
    <row r="55" spans="1:2" x14ac:dyDescent="0.25">
      <c r="B55" s="2">
        <v>37628.19</v>
      </c>
    </row>
  </sheetData>
  <mergeCells count="28">
    <mergeCell ref="A42:E42"/>
    <mergeCell ref="B43:D43"/>
    <mergeCell ref="A45:E45"/>
    <mergeCell ref="B46:D46"/>
    <mergeCell ref="A35:E35"/>
    <mergeCell ref="A36:E36"/>
    <mergeCell ref="A37:E37"/>
    <mergeCell ref="A38:E38"/>
    <mergeCell ref="A40:E40"/>
    <mergeCell ref="A41:E4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22" zoomScaleSheetLayoutView="100" workbookViewId="0">
      <selection activeCell="A32" sqref="A32:A33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33.7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60</v>
      </c>
      <c r="B3" s="89"/>
      <c r="C3" s="89"/>
      <c r="D3" s="89"/>
      <c r="E3" s="89"/>
    </row>
    <row r="4" spans="1:5" s="1" customFormat="1" ht="15.75" x14ac:dyDescent="0.25">
      <c r="A4" s="19" t="s">
        <v>11</v>
      </c>
      <c r="B4" s="4"/>
      <c r="C4" s="4"/>
      <c r="E4" s="22" t="s">
        <v>61</v>
      </c>
    </row>
    <row r="5" spans="1:5" ht="12" customHeight="1" x14ac:dyDescent="0.25">
      <c r="A5" s="32"/>
      <c r="B5" s="4"/>
      <c r="C5" s="4"/>
      <c r="D5" s="4"/>
      <c r="E5" s="4"/>
    </row>
    <row r="6" spans="1:5" x14ac:dyDescent="0.25">
      <c r="A6" s="90" t="s">
        <v>0</v>
      </c>
      <c r="B6" s="90"/>
      <c r="C6" s="90"/>
      <c r="D6" s="90"/>
      <c r="E6" s="90"/>
    </row>
    <row r="7" spans="1:5" x14ac:dyDescent="0.25">
      <c r="A7" s="91" t="s">
        <v>21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x14ac:dyDescent="0.25">
      <c r="A9" s="90" t="s">
        <v>40</v>
      </c>
      <c r="B9" s="90"/>
      <c r="C9" s="90"/>
      <c r="D9" s="90"/>
      <c r="E9" s="90"/>
    </row>
    <row r="10" spans="1:5" ht="27.75" customHeight="1" x14ac:dyDescent="0.25">
      <c r="A10" s="93" t="s">
        <v>30</v>
      </c>
      <c r="B10" s="94"/>
      <c r="C10" s="94"/>
      <c r="D10" s="94"/>
      <c r="E10" s="94"/>
    </row>
    <row r="11" spans="1:5" ht="30.75" customHeight="1" x14ac:dyDescent="0.25">
      <c r="A11" s="90" t="s">
        <v>41</v>
      </c>
      <c r="B11" s="90"/>
      <c r="C11" s="90"/>
      <c r="D11" s="90"/>
      <c r="E11" s="90"/>
    </row>
    <row r="12" spans="1:5" x14ac:dyDescent="0.25">
      <c r="A12" s="85" t="s">
        <v>12</v>
      </c>
      <c r="B12" s="95"/>
      <c r="C12" s="95"/>
      <c r="D12" s="95"/>
      <c r="E12" s="95"/>
    </row>
    <row r="13" spans="1:5" x14ac:dyDescent="0.25">
      <c r="A13" s="90" t="s">
        <v>19</v>
      </c>
      <c r="B13" s="90"/>
      <c r="C13" s="90"/>
      <c r="D13" s="90"/>
      <c r="E13" s="90"/>
    </row>
    <row r="14" spans="1:5" x14ac:dyDescent="0.25">
      <c r="A14" s="85" t="s">
        <v>2</v>
      </c>
      <c r="B14" s="95"/>
      <c r="C14" s="95"/>
      <c r="D14" s="95"/>
      <c r="E14" s="95"/>
    </row>
    <row r="15" spans="1:5" x14ac:dyDescent="0.25">
      <c r="A15" s="90" t="s">
        <v>50</v>
      </c>
      <c r="B15" s="90"/>
      <c r="C15" s="90"/>
      <c r="D15" s="90"/>
      <c r="E15" s="90"/>
    </row>
    <row r="16" spans="1:5" x14ac:dyDescent="0.25">
      <c r="A16" s="85" t="s">
        <v>13</v>
      </c>
      <c r="B16" s="95"/>
      <c r="C16" s="95"/>
      <c r="D16" s="95"/>
      <c r="E16" s="95"/>
    </row>
    <row r="17" spans="1:7" ht="30" customHeight="1" x14ac:dyDescent="0.25">
      <c r="A17" s="90" t="s">
        <v>14</v>
      </c>
      <c r="B17" s="90"/>
      <c r="C17" s="90"/>
      <c r="D17" s="90"/>
      <c r="E17" s="90"/>
    </row>
    <row r="18" spans="1:7" ht="62.25" customHeight="1" x14ac:dyDescent="0.25">
      <c r="A18" s="90" t="s">
        <v>22</v>
      </c>
      <c r="B18" s="90"/>
      <c r="C18" s="90"/>
      <c r="D18" s="90"/>
      <c r="E18" s="90"/>
    </row>
    <row r="19" spans="1:7" ht="29.25" customHeight="1" x14ac:dyDescent="0.25">
      <c r="A19" s="92" t="s">
        <v>23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2">
        <v>2798.9</v>
      </c>
      <c r="G20" s="2">
        <v>3</v>
      </c>
    </row>
    <row r="21" spans="1:7" ht="114.75" x14ac:dyDescent="0.25">
      <c r="A21" s="8" t="s">
        <v>31</v>
      </c>
      <c r="B21" s="8" t="s">
        <v>8</v>
      </c>
      <c r="C21" s="8" t="s">
        <v>3</v>
      </c>
      <c r="D21" s="8" t="s">
        <v>32</v>
      </c>
      <c r="E21" s="8" t="s">
        <v>7</v>
      </c>
    </row>
    <row r="22" spans="1:7" ht="38.25" x14ac:dyDescent="0.25">
      <c r="A22" s="6" t="s">
        <v>39</v>
      </c>
      <c r="B22" s="8" t="s">
        <v>38</v>
      </c>
      <c r="C22" s="3" t="s">
        <v>4</v>
      </c>
      <c r="D22" s="3">
        <v>17.97</v>
      </c>
      <c r="E22" s="7">
        <f>D22*F20*G20</f>
        <v>150888.69899999999</v>
      </c>
      <c r="G22" s="17"/>
    </row>
    <row r="23" spans="1:7" x14ac:dyDescent="0.25">
      <c r="A23" s="6" t="s">
        <v>35</v>
      </c>
      <c r="B23" s="8" t="s">
        <v>20</v>
      </c>
      <c r="C23" s="3" t="s">
        <v>4</v>
      </c>
      <c r="D23" s="3">
        <v>6.51</v>
      </c>
      <c r="E23" s="7">
        <f>D23*F20*G20</f>
        <v>54662.517</v>
      </c>
      <c r="G23" s="17"/>
    </row>
    <row r="24" spans="1:7" ht="30" x14ac:dyDescent="0.25">
      <c r="A24" s="6" t="s">
        <v>43</v>
      </c>
      <c r="B24" s="8" t="s">
        <v>62</v>
      </c>
      <c r="C24" s="3" t="s">
        <v>44</v>
      </c>
      <c r="D24" s="3"/>
      <c r="E24" s="7">
        <v>0</v>
      </c>
      <c r="G24" s="17"/>
    </row>
    <row r="25" spans="1:7" x14ac:dyDescent="0.25">
      <c r="A25" s="6" t="s">
        <v>46</v>
      </c>
      <c r="B25" s="8" t="s">
        <v>62</v>
      </c>
      <c r="C25" s="3" t="s">
        <v>25</v>
      </c>
      <c r="D25" s="3"/>
      <c r="E25" s="18">
        <v>5130.17</v>
      </c>
      <c r="G25" s="17"/>
    </row>
    <row r="26" spans="1:7" x14ac:dyDescent="0.25">
      <c r="A26" s="6" t="s">
        <v>48</v>
      </c>
      <c r="B26" s="8" t="s">
        <v>62</v>
      </c>
      <c r="C26" s="3" t="s">
        <v>25</v>
      </c>
      <c r="D26" s="3"/>
      <c r="E26" s="18">
        <v>1266.8399999999999</v>
      </c>
      <c r="G26" s="17"/>
    </row>
    <row r="27" spans="1:7" x14ac:dyDescent="0.25">
      <c r="A27" s="6" t="s">
        <v>47</v>
      </c>
      <c r="B27" s="8" t="s">
        <v>62</v>
      </c>
      <c r="C27" s="3" t="s">
        <v>25</v>
      </c>
      <c r="D27" s="3"/>
      <c r="E27" s="18">
        <v>9238.31</v>
      </c>
      <c r="G27" s="17"/>
    </row>
    <row r="28" spans="1:7" x14ac:dyDescent="0.25">
      <c r="A28" s="6" t="s">
        <v>45</v>
      </c>
      <c r="B28" s="8" t="s">
        <v>62</v>
      </c>
      <c r="C28" s="3" t="s">
        <v>25</v>
      </c>
      <c r="D28" s="3"/>
      <c r="E28" s="18">
        <v>221.28</v>
      </c>
      <c r="G28" s="17"/>
    </row>
    <row r="29" spans="1:7" x14ac:dyDescent="0.25">
      <c r="A29" s="6" t="s">
        <v>24</v>
      </c>
      <c r="B29" s="8" t="s">
        <v>62</v>
      </c>
      <c r="C29" s="3" t="s">
        <v>25</v>
      </c>
      <c r="D29" s="3"/>
      <c r="E29" s="18">
        <v>13938.87</v>
      </c>
      <c r="G29" s="17"/>
    </row>
    <row r="30" spans="1:7" ht="30" x14ac:dyDescent="0.25">
      <c r="A30" s="33" t="s">
        <v>70</v>
      </c>
      <c r="B30" s="35" t="s">
        <v>68</v>
      </c>
      <c r="C30" s="3" t="s">
        <v>71</v>
      </c>
      <c r="D30" s="34">
        <v>12</v>
      </c>
      <c r="E30" s="18">
        <f t="shared" ref="E30:E31" si="0">D30*333.76</f>
        <v>4005.12</v>
      </c>
      <c r="G30" s="17"/>
    </row>
    <row r="31" spans="1:7" s="13" customFormat="1" x14ac:dyDescent="0.25">
      <c r="A31" s="33" t="s">
        <v>66</v>
      </c>
      <c r="B31" s="35" t="s">
        <v>69</v>
      </c>
      <c r="C31" s="3" t="s">
        <v>71</v>
      </c>
      <c r="D31" s="34">
        <v>16</v>
      </c>
      <c r="E31" s="18">
        <f t="shared" si="0"/>
        <v>5340.16</v>
      </c>
    </row>
    <row r="32" spans="1:7" ht="30" x14ac:dyDescent="0.25">
      <c r="A32" s="36" t="s">
        <v>67</v>
      </c>
      <c r="B32" s="37" t="s">
        <v>69</v>
      </c>
      <c r="C32" s="38" t="s">
        <v>25</v>
      </c>
      <c r="D32" s="39"/>
      <c r="E32" s="40">
        <v>9400.3799999999992</v>
      </c>
    </row>
    <row r="33" spans="1:5" x14ac:dyDescent="0.25">
      <c r="A33" s="20" t="s">
        <v>72</v>
      </c>
      <c r="B33" s="41" t="s">
        <v>73</v>
      </c>
      <c r="C33" s="3"/>
      <c r="D33" s="34"/>
      <c r="E33" s="18">
        <v>1380</v>
      </c>
    </row>
    <row r="34" spans="1:5" x14ac:dyDescent="0.25">
      <c r="A34" s="9" t="s">
        <v>26</v>
      </c>
      <c r="B34" s="10"/>
      <c r="C34" s="11"/>
      <c r="D34" s="11"/>
      <c r="E34" s="12">
        <f>SUM(E22:E33)</f>
        <v>255472.34599999999</v>
      </c>
    </row>
    <row r="35" spans="1:5" ht="29.25" customHeight="1" x14ac:dyDescent="0.25">
      <c r="A35" s="98" t="s">
        <v>75</v>
      </c>
      <c r="B35" s="98"/>
      <c r="C35" s="98"/>
      <c r="D35" s="98"/>
      <c r="E35" s="98"/>
    </row>
    <row r="36" spans="1:5" ht="29.25" customHeight="1" x14ac:dyDescent="0.25">
      <c r="A36" s="90" t="s">
        <v>18</v>
      </c>
      <c r="B36" s="90"/>
      <c r="C36" s="90"/>
      <c r="D36" s="90"/>
      <c r="E36" s="90"/>
    </row>
    <row r="37" spans="1:5" x14ac:dyDescent="0.25">
      <c r="A37" s="90" t="s">
        <v>17</v>
      </c>
      <c r="B37" s="90"/>
      <c r="C37" s="90"/>
      <c r="D37" s="90"/>
      <c r="E37" s="90"/>
    </row>
    <row r="38" spans="1:5" ht="29.25" customHeight="1" x14ac:dyDescent="0.25">
      <c r="A38" s="90" t="s">
        <v>27</v>
      </c>
      <c r="B38" s="90"/>
      <c r="C38" s="90"/>
      <c r="D38" s="90"/>
      <c r="E38" s="90"/>
    </row>
    <row r="39" spans="1:5" ht="29.25" customHeight="1" x14ac:dyDescent="0.25">
      <c r="A39" s="30"/>
      <c r="B39" s="30"/>
      <c r="C39" s="30"/>
      <c r="D39" s="30"/>
      <c r="E39" s="30"/>
    </row>
    <row r="40" spans="1:5" x14ac:dyDescent="0.25">
      <c r="A40" s="99" t="s">
        <v>5</v>
      </c>
      <c r="B40" s="99"/>
      <c r="C40" s="99"/>
      <c r="D40" s="99"/>
      <c r="E40" s="99"/>
    </row>
    <row r="41" spans="1:5" x14ac:dyDescent="0.25">
      <c r="A41" s="90" t="s">
        <v>15</v>
      </c>
      <c r="B41" s="90"/>
      <c r="C41" s="90"/>
      <c r="D41" s="90"/>
      <c r="E41" s="90"/>
    </row>
    <row r="42" spans="1:5" ht="12" customHeight="1" x14ac:dyDescent="0.25">
      <c r="A42" s="96" t="s">
        <v>51</v>
      </c>
      <c r="B42" s="96"/>
      <c r="C42" s="96"/>
      <c r="D42" s="96"/>
      <c r="E42" s="96"/>
    </row>
    <row r="43" spans="1:5" x14ac:dyDescent="0.25">
      <c r="B43" s="97" t="s">
        <v>16</v>
      </c>
      <c r="C43" s="97"/>
      <c r="D43" s="97"/>
      <c r="E43" s="5" t="s">
        <v>6</v>
      </c>
    </row>
    <row r="44" spans="1:5" x14ac:dyDescent="0.25">
      <c r="A44" s="29"/>
      <c r="B44" s="29"/>
      <c r="C44" s="29"/>
      <c r="D44" s="29"/>
      <c r="E44" s="29"/>
    </row>
    <row r="45" spans="1:5" ht="14.25" customHeight="1" x14ac:dyDescent="0.25">
      <c r="A45" s="96" t="s">
        <v>42</v>
      </c>
      <c r="B45" s="96"/>
      <c r="C45" s="96"/>
      <c r="D45" s="96"/>
      <c r="E45" s="96"/>
    </row>
    <row r="46" spans="1:5" x14ac:dyDescent="0.25">
      <c r="B46" s="97" t="s">
        <v>16</v>
      </c>
      <c r="C46" s="97"/>
      <c r="D46" s="97"/>
      <c r="E46" s="5" t="s">
        <v>6</v>
      </c>
    </row>
    <row r="47" spans="1:5" x14ac:dyDescent="0.25">
      <c r="A47" s="23" t="s">
        <v>49</v>
      </c>
    </row>
    <row r="48" spans="1:5" x14ac:dyDescent="0.25">
      <c r="A48" s="13" t="s">
        <v>28</v>
      </c>
    </row>
    <row r="49" spans="1:2" x14ac:dyDescent="0.25">
      <c r="A49" s="2" t="s">
        <v>37</v>
      </c>
      <c r="B49" s="14">
        <f>'1кв'!B53</f>
        <v>-60387.805999999924</v>
      </c>
    </row>
    <row r="50" spans="1:2" x14ac:dyDescent="0.25">
      <c r="A50" s="31" t="s">
        <v>74</v>
      </c>
      <c r="B50" s="15"/>
    </row>
    <row r="51" spans="1:2" x14ac:dyDescent="0.25">
      <c r="A51" s="2" t="s">
        <v>34</v>
      </c>
      <c r="B51" s="15">
        <f>240703.55-23.55</f>
        <v>240680</v>
      </c>
    </row>
    <row r="52" spans="1:2" x14ac:dyDescent="0.25">
      <c r="A52" s="2" t="s">
        <v>33</v>
      </c>
      <c r="B52" s="15">
        <f>E34</f>
        <v>255472.34599999999</v>
      </c>
    </row>
    <row r="53" spans="1:2" x14ac:dyDescent="0.25">
      <c r="A53" s="16" t="s">
        <v>36</v>
      </c>
      <c r="B53" s="14">
        <f>B49+B51-B52</f>
        <v>-75180.151999999915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2:E42"/>
    <mergeCell ref="B43:D43"/>
    <mergeCell ref="A45:E45"/>
    <mergeCell ref="B46:D46"/>
    <mergeCell ref="A35:E35"/>
    <mergeCell ref="A36:E36"/>
    <mergeCell ref="A37:E37"/>
    <mergeCell ref="A38:E38"/>
    <mergeCell ref="A40:E40"/>
    <mergeCell ref="A41:E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3" zoomScaleSheetLayoutView="100" workbookViewId="0">
      <selection activeCell="A33" sqref="A33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33.7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63</v>
      </c>
      <c r="B3" s="89"/>
      <c r="C3" s="89"/>
      <c r="D3" s="89"/>
      <c r="E3" s="89"/>
    </row>
    <row r="4" spans="1:5" s="1" customFormat="1" ht="15.75" x14ac:dyDescent="0.25">
      <c r="A4" s="19" t="s">
        <v>11</v>
      </c>
      <c r="B4" s="4"/>
      <c r="C4" s="4"/>
      <c r="E4" s="22" t="s">
        <v>64</v>
      </c>
    </row>
    <row r="5" spans="1:5" ht="12" customHeight="1" x14ac:dyDescent="0.25">
      <c r="A5" s="32"/>
      <c r="B5" s="4"/>
      <c r="C5" s="4"/>
      <c r="D5" s="4"/>
      <c r="E5" s="4"/>
    </row>
    <row r="6" spans="1:5" x14ac:dyDescent="0.25">
      <c r="A6" s="90" t="s">
        <v>0</v>
      </c>
      <c r="B6" s="90"/>
      <c r="C6" s="90"/>
      <c r="D6" s="90"/>
      <c r="E6" s="90"/>
    </row>
    <row r="7" spans="1:5" x14ac:dyDescent="0.25">
      <c r="A7" s="91" t="s">
        <v>21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x14ac:dyDescent="0.25">
      <c r="A9" s="90" t="s">
        <v>40</v>
      </c>
      <c r="B9" s="90"/>
      <c r="C9" s="90"/>
      <c r="D9" s="90"/>
      <c r="E9" s="90"/>
    </row>
    <row r="10" spans="1:5" ht="27.75" customHeight="1" x14ac:dyDescent="0.25">
      <c r="A10" s="93" t="s">
        <v>30</v>
      </c>
      <c r="B10" s="94"/>
      <c r="C10" s="94"/>
      <c r="D10" s="94"/>
      <c r="E10" s="94"/>
    </row>
    <row r="11" spans="1:5" ht="30.75" customHeight="1" x14ac:dyDescent="0.25">
      <c r="A11" s="90" t="s">
        <v>41</v>
      </c>
      <c r="B11" s="90"/>
      <c r="C11" s="90"/>
      <c r="D11" s="90"/>
      <c r="E11" s="90"/>
    </row>
    <row r="12" spans="1:5" x14ac:dyDescent="0.25">
      <c r="A12" s="85" t="s">
        <v>12</v>
      </c>
      <c r="B12" s="95"/>
      <c r="C12" s="95"/>
      <c r="D12" s="95"/>
      <c r="E12" s="95"/>
    </row>
    <row r="13" spans="1:5" x14ac:dyDescent="0.25">
      <c r="A13" s="90" t="s">
        <v>19</v>
      </c>
      <c r="B13" s="90"/>
      <c r="C13" s="90"/>
      <c r="D13" s="90"/>
      <c r="E13" s="90"/>
    </row>
    <row r="14" spans="1:5" x14ac:dyDescent="0.25">
      <c r="A14" s="85" t="s">
        <v>2</v>
      </c>
      <c r="B14" s="95"/>
      <c r="C14" s="95"/>
      <c r="D14" s="95"/>
      <c r="E14" s="95"/>
    </row>
    <row r="15" spans="1:5" x14ac:dyDescent="0.25">
      <c r="A15" s="90" t="s">
        <v>50</v>
      </c>
      <c r="B15" s="90"/>
      <c r="C15" s="90"/>
      <c r="D15" s="90"/>
      <c r="E15" s="90"/>
    </row>
    <row r="16" spans="1:5" x14ac:dyDescent="0.25">
      <c r="A16" s="85" t="s">
        <v>13</v>
      </c>
      <c r="B16" s="95"/>
      <c r="C16" s="95"/>
      <c r="D16" s="95"/>
      <c r="E16" s="95"/>
    </row>
    <row r="17" spans="1:7" ht="30" customHeight="1" x14ac:dyDescent="0.25">
      <c r="A17" s="90" t="s">
        <v>14</v>
      </c>
      <c r="B17" s="90"/>
      <c r="C17" s="90"/>
      <c r="D17" s="90"/>
      <c r="E17" s="90"/>
    </row>
    <row r="18" spans="1:7" ht="62.25" customHeight="1" x14ac:dyDescent="0.25">
      <c r="A18" s="90" t="s">
        <v>22</v>
      </c>
      <c r="B18" s="90"/>
      <c r="C18" s="90"/>
      <c r="D18" s="90"/>
      <c r="E18" s="90"/>
    </row>
    <row r="19" spans="1:7" ht="29.25" customHeight="1" x14ac:dyDescent="0.25">
      <c r="A19" s="92" t="s">
        <v>23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2">
        <v>2798.9</v>
      </c>
      <c r="G20" s="2">
        <v>3</v>
      </c>
    </row>
    <row r="21" spans="1:7" ht="114.75" x14ac:dyDescent="0.25">
      <c r="A21" s="8" t="s">
        <v>31</v>
      </c>
      <c r="B21" s="8" t="s">
        <v>8</v>
      </c>
      <c r="C21" s="8" t="s">
        <v>3</v>
      </c>
      <c r="D21" s="8" t="s">
        <v>32</v>
      </c>
      <c r="E21" s="8" t="s">
        <v>7</v>
      </c>
    </row>
    <row r="22" spans="1:7" ht="38.25" x14ac:dyDescent="0.25">
      <c r="A22" s="6" t="s">
        <v>39</v>
      </c>
      <c r="B22" s="8" t="s">
        <v>38</v>
      </c>
      <c r="C22" s="3" t="s">
        <v>4</v>
      </c>
      <c r="D22" s="3">
        <v>18.66</v>
      </c>
      <c r="E22" s="7">
        <f>D22*F20*G20</f>
        <v>156682.42200000002</v>
      </c>
      <c r="G22" s="17"/>
    </row>
    <row r="23" spans="1:7" x14ac:dyDescent="0.25">
      <c r="A23" s="6" t="s">
        <v>35</v>
      </c>
      <c r="B23" s="8" t="s">
        <v>20</v>
      </c>
      <c r="C23" s="3" t="s">
        <v>4</v>
      </c>
      <c r="D23" s="3">
        <v>7.13</v>
      </c>
      <c r="E23" s="7">
        <f>D23*F20*G20</f>
        <v>59868.470999999998</v>
      </c>
      <c r="G23" s="17"/>
    </row>
    <row r="24" spans="1:7" ht="30" x14ac:dyDescent="0.25">
      <c r="A24" s="6" t="s">
        <v>43</v>
      </c>
      <c r="B24" s="8" t="s">
        <v>65</v>
      </c>
      <c r="C24" s="3" t="s">
        <v>44</v>
      </c>
      <c r="D24" s="3"/>
      <c r="E24" s="7">
        <v>0</v>
      </c>
      <c r="G24" s="17"/>
    </row>
    <row r="25" spans="1:7" x14ac:dyDescent="0.25">
      <c r="A25" s="6" t="s">
        <v>46</v>
      </c>
      <c r="B25" s="8" t="s">
        <v>65</v>
      </c>
      <c r="C25" s="3" t="s">
        <v>25</v>
      </c>
      <c r="D25" s="3"/>
      <c r="E25" s="18">
        <v>8955</v>
      </c>
      <c r="G25" s="17"/>
    </row>
    <row r="26" spans="1:7" x14ac:dyDescent="0.25">
      <c r="A26" s="6" t="s">
        <v>48</v>
      </c>
      <c r="B26" s="8" t="s">
        <v>65</v>
      </c>
      <c r="C26" s="3" t="s">
        <v>25</v>
      </c>
      <c r="D26" s="3"/>
      <c r="E26" s="18">
        <v>9598.34</v>
      </c>
      <c r="G26" s="17"/>
    </row>
    <row r="27" spans="1:7" x14ac:dyDescent="0.25">
      <c r="A27" s="6" t="s">
        <v>47</v>
      </c>
      <c r="B27" s="8" t="s">
        <v>65</v>
      </c>
      <c r="C27" s="3" t="s">
        <v>25</v>
      </c>
      <c r="D27" s="3"/>
      <c r="E27" s="18">
        <v>7607.2</v>
      </c>
      <c r="G27" s="17"/>
    </row>
    <row r="28" spans="1:7" x14ac:dyDescent="0.25">
      <c r="A28" s="6" t="s">
        <v>45</v>
      </c>
      <c r="B28" s="8" t="s">
        <v>65</v>
      </c>
      <c r="C28" s="3" t="s">
        <v>25</v>
      </c>
      <c r="D28" s="3"/>
      <c r="E28" s="18">
        <v>5922.39</v>
      </c>
      <c r="G28" s="17"/>
    </row>
    <row r="29" spans="1:7" x14ac:dyDescent="0.25">
      <c r="A29" s="6" t="s">
        <v>24</v>
      </c>
      <c r="B29" s="8" t="s">
        <v>65</v>
      </c>
      <c r="C29" s="3" t="s">
        <v>25</v>
      </c>
      <c r="D29" s="3"/>
      <c r="E29" s="18">
        <f>150+41.08</f>
        <v>191.07999999999998</v>
      </c>
      <c r="G29" s="17"/>
    </row>
    <row r="30" spans="1:7" ht="30" x14ac:dyDescent="0.25">
      <c r="A30" s="42" t="s">
        <v>76</v>
      </c>
      <c r="B30" s="8" t="s">
        <v>78</v>
      </c>
      <c r="C30" s="3" t="s">
        <v>71</v>
      </c>
      <c r="D30" s="43">
        <v>2</v>
      </c>
      <c r="E30" s="18">
        <f>D30*333.76</f>
        <v>667.52</v>
      </c>
      <c r="G30" s="17"/>
    </row>
    <row r="31" spans="1:7" ht="30" x14ac:dyDescent="0.25">
      <c r="A31" s="44" t="s">
        <v>77</v>
      </c>
      <c r="B31" s="8" t="s">
        <v>78</v>
      </c>
      <c r="C31" s="3" t="s">
        <v>71</v>
      </c>
      <c r="D31" s="45">
        <v>2</v>
      </c>
      <c r="E31" s="18">
        <f t="shared" ref="E31:E32" si="0">D31*333.76</f>
        <v>667.52</v>
      </c>
      <c r="G31" s="17"/>
    </row>
    <row r="32" spans="1:7" ht="30" x14ac:dyDescent="0.25">
      <c r="A32" s="46" t="s">
        <v>79</v>
      </c>
      <c r="B32" s="47" t="s">
        <v>80</v>
      </c>
      <c r="C32" s="3" t="s">
        <v>71</v>
      </c>
      <c r="D32" s="45">
        <v>1</v>
      </c>
      <c r="E32" s="18">
        <f t="shared" si="0"/>
        <v>333.76</v>
      </c>
      <c r="G32" s="17"/>
    </row>
    <row r="33" spans="1:7" ht="30" x14ac:dyDescent="0.25">
      <c r="A33" s="46" t="s">
        <v>81</v>
      </c>
      <c r="B33" s="47" t="s">
        <v>82</v>
      </c>
      <c r="C33" s="3" t="s">
        <v>25</v>
      </c>
      <c r="D33" s="45"/>
      <c r="E33" s="18">
        <v>23440</v>
      </c>
      <c r="G33" s="17"/>
    </row>
    <row r="34" spans="1:7" s="13" customFormat="1" ht="14.25" x14ac:dyDescent="0.2">
      <c r="A34" s="9" t="s">
        <v>26</v>
      </c>
      <c r="B34" s="10"/>
      <c r="C34" s="11"/>
      <c r="D34" s="11"/>
      <c r="E34" s="12">
        <f>SUM(E22:E33)</f>
        <v>273933.70299999998</v>
      </c>
    </row>
    <row r="36" spans="1:7" ht="29.25" customHeight="1" x14ac:dyDescent="0.25">
      <c r="A36" s="98" t="s">
        <v>83</v>
      </c>
      <c r="B36" s="98"/>
      <c r="C36" s="98"/>
      <c r="D36" s="98"/>
      <c r="E36" s="98"/>
    </row>
    <row r="37" spans="1:7" ht="29.25" customHeight="1" x14ac:dyDescent="0.25">
      <c r="A37" s="90" t="s">
        <v>18</v>
      </c>
      <c r="B37" s="90"/>
      <c r="C37" s="90"/>
      <c r="D37" s="90"/>
      <c r="E37" s="90"/>
    </row>
    <row r="38" spans="1:7" x14ac:dyDescent="0.25">
      <c r="A38" s="90" t="s">
        <v>17</v>
      </c>
      <c r="B38" s="90"/>
      <c r="C38" s="90"/>
      <c r="D38" s="90"/>
      <c r="E38" s="90"/>
    </row>
    <row r="39" spans="1:7" ht="29.25" customHeight="1" x14ac:dyDescent="0.25">
      <c r="A39" s="90" t="s">
        <v>27</v>
      </c>
      <c r="B39" s="90"/>
      <c r="C39" s="90"/>
      <c r="D39" s="90"/>
      <c r="E39" s="90"/>
    </row>
    <row r="40" spans="1:7" ht="29.25" customHeight="1" x14ac:dyDescent="0.25">
      <c r="A40" s="30"/>
      <c r="B40" s="30"/>
      <c r="C40" s="30"/>
      <c r="D40" s="30"/>
      <c r="E40" s="30"/>
    </row>
    <row r="41" spans="1:7" x14ac:dyDescent="0.25">
      <c r="A41" s="99" t="s">
        <v>5</v>
      </c>
      <c r="B41" s="99"/>
      <c r="C41" s="99"/>
      <c r="D41" s="99"/>
      <c r="E41" s="99"/>
    </row>
    <row r="42" spans="1:7" x14ac:dyDescent="0.25">
      <c r="A42" s="90" t="s">
        <v>15</v>
      </c>
      <c r="B42" s="90"/>
      <c r="C42" s="90"/>
      <c r="D42" s="90"/>
      <c r="E42" s="90"/>
    </row>
    <row r="43" spans="1:7" ht="12" customHeight="1" x14ac:dyDescent="0.25">
      <c r="A43" s="96" t="s">
        <v>51</v>
      </c>
      <c r="B43" s="96"/>
      <c r="C43" s="96"/>
      <c r="D43" s="96"/>
      <c r="E43" s="96"/>
    </row>
    <row r="44" spans="1:7" x14ac:dyDescent="0.25">
      <c r="B44" s="97" t="s">
        <v>16</v>
      </c>
      <c r="C44" s="97"/>
      <c r="D44" s="97"/>
      <c r="E44" s="5" t="s">
        <v>6</v>
      </c>
    </row>
    <row r="45" spans="1:7" x14ac:dyDescent="0.25">
      <c r="A45" s="29"/>
      <c r="B45" s="29"/>
      <c r="C45" s="29"/>
      <c r="D45" s="29"/>
      <c r="E45" s="29"/>
    </row>
    <row r="46" spans="1:7" ht="14.25" customHeight="1" x14ac:dyDescent="0.25">
      <c r="A46" s="96" t="s">
        <v>42</v>
      </c>
      <c r="B46" s="96"/>
      <c r="C46" s="96"/>
      <c r="D46" s="96"/>
      <c r="E46" s="96"/>
    </row>
    <row r="47" spans="1:7" x14ac:dyDescent="0.25">
      <c r="B47" s="97" t="s">
        <v>16</v>
      </c>
      <c r="C47" s="97"/>
      <c r="D47" s="97"/>
      <c r="E47" s="5" t="s">
        <v>6</v>
      </c>
    </row>
    <row r="48" spans="1:7" x14ac:dyDescent="0.25">
      <c r="A48" s="23" t="s">
        <v>49</v>
      </c>
    </row>
    <row r="49" spans="1:2" x14ac:dyDescent="0.25">
      <c r="A49" s="13" t="s">
        <v>28</v>
      </c>
    </row>
    <row r="50" spans="1:2" x14ac:dyDescent="0.25">
      <c r="A50" s="2" t="s">
        <v>37</v>
      </c>
      <c r="B50" s="14">
        <f>'2кв'!B53</f>
        <v>-75180.151999999915</v>
      </c>
    </row>
    <row r="51" spans="1:2" x14ac:dyDescent="0.25">
      <c r="A51" s="31" t="s">
        <v>84</v>
      </c>
      <c r="B51" s="15"/>
    </row>
    <row r="52" spans="1:2" x14ac:dyDescent="0.25">
      <c r="A52" s="2" t="s">
        <v>34</v>
      </c>
      <c r="B52" s="15">
        <f>259816.7-1029.95</f>
        <v>258786.75</v>
      </c>
    </row>
    <row r="53" spans="1:2" x14ac:dyDescent="0.25">
      <c r="A53" s="2" t="s">
        <v>33</v>
      </c>
      <c r="B53" s="15">
        <f>E34</f>
        <v>273933.70299999998</v>
      </c>
    </row>
    <row r="54" spans="1:2" x14ac:dyDescent="0.25">
      <c r="A54" s="16" t="s">
        <v>36</v>
      </c>
      <c r="B54" s="14">
        <f>B50+B52-B53</f>
        <v>-90327.104999999894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E43"/>
    <mergeCell ref="B44:D44"/>
    <mergeCell ref="A46:E46"/>
    <mergeCell ref="B47:D47"/>
    <mergeCell ref="A36:E36"/>
    <mergeCell ref="A37:E37"/>
    <mergeCell ref="A38:E38"/>
    <mergeCell ref="A39:E39"/>
    <mergeCell ref="A41:E41"/>
    <mergeCell ref="A42:E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topLeftCell="A22" zoomScaleSheetLayoutView="100" workbookViewId="0">
      <selection activeCell="G24" sqref="G24:G28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140625" style="2" customWidth="1"/>
    <col min="6" max="6" width="13.140625" style="2" customWidth="1"/>
    <col min="7" max="7" width="12.140625" style="2" bestFit="1" customWidth="1"/>
    <col min="8" max="8" width="11.140625" style="2" customWidth="1"/>
    <col min="9" max="16384" width="9.140625" style="2"/>
  </cols>
  <sheetData>
    <row r="1" spans="1:5" ht="15.75" x14ac:dyDescent="0.25">
      <c r="A1" s="86" t="s">
        <v>9</v>
      </c>
      <c r="B1" s="86"/>
      <c r="C1" s="86"/>
      <c r="D1" s="86"/>
      <c r="E1" s="86"/>
    </row>
    <row r="2" spans="1:5" ht="33.75" customHeight="1" x14ac:dyDescent="0.25">
      <c r="A2" s="87" t="s">
        <v>10</v>
      </c>
      <c r="B2" s="88"/>
      <c r="C2" s="88"/>
      <c r="D2" s="88"/>
      <c r="E2" s="88"/>
    </row>
    <row r="3" spans="1:5" x14ac:dyDescent="0.25">
      <c r="A3" s="89" t="s">
        <v>85</v>
      </c>
      <c r="B3" s="89"/>
      <c r="C3" s="89"/>
      <c r="D3" s="89"/>
      <c r="E3" s="89"/>
    </row>
    <row r="4" spans="1:5" s="1" customFormat="1" ht="15.75" x14ac:dyDescent="0.25">
      <c r="A4" s="19" t="s">
        <v>11</v>
      </c>
      <c r="B4" s="4"/>
      <c r="C4" s="4"/>
      <c r="D4" s="2"/>
      <c r="E4" s="52">
        <v>46022</v>
      </c>
    </row>
    <row r="5" spans="1:5" ht="12" customHeight="1" x14ac:dyDescent="0.25">
      <c r="A5" s="51"/>
      <c r="B5" s="4"/>
      <c r="C5" s="4"/>
      <c r="D5" s="4"/>
      <c r="E5" s="4"/>
    </row>
    <row r="6" spans="1:5" x14ac:dyDescent="0.25">
      <c r="A6" s="90" t="s">
        <v>0</v>
      </c>
      <c r="B6" s="90"/>
      <c r="C6" s="90"/>
      <c r="D6" s="90"/>
      <c r="E6" s="90"/>
    </row>
    <row r="7" spans="1:5" x14ac:dyDescent="0.25">
      <c r="A7" s="91" t="s">
        <v>21</v>
      </c>
      <c r="B7" s="91"/>
      <c r="C7" s="91"/>
      <c r="D7" s="91"/>
      <c r="E7" s="91"/>
    </row>
    <row r="8" spans="1:5" x14ac:dyDescent="0.25">
      <c r="A8" s="85" t="s">
        <v>1</v>
      </c>
      <c r="B8" s="85"/>
      <c r="C8" s="85"/>
      <c r="D8" s="85"/>
      <c r="E8" s="85"/>
    </row>
    <row r="9" spans="1:5" x14ac:dyDescent="0.25">
      <c r="A9" s="90" t="s">
        <v>40</v>
      </c>
      <c r="B9" s="90"/>
      <c r="C9" s="90"/>
      <c r="D9" s="90"/>
      <c r="E9" s="90"/>
    </row>
    <row r="10" spans="1:5" ht="27.75" customHeight="1" x14ac:dyDescent="0.25">
      <c r="A10" s="93" t="s">
        <v>30</v>
      </c>
      <c r="B10" s="94"/>
      <c r="C10" s="94"/>
      <c r="D10" s="94"/>
      <c r="E10" s="94"/>
    </row>
    <row r="11" spans="1:5" ht="30.75" customHeight="1" x14ac:dyDescent="0.25">
      <c r="A11" s="90" t="s">
        <v>41</v>
      </c>
      <c r="B11" s="90"/>
      <c r="C11" s="90"/>
      <c r="D11" s="90"/>
      <c r="E11" s="90"/>
    </row>
    <row r="12" spans="1:5" x14ac:dyDescent="0.25">
      <c r="A12" s="85" t="s">
        <v>12</v>
      </c>
      <c r="B12" s="95"/>
      <c r="C12" s="95"/>
      <c r="D12" s="95"/>
      <c r="E12" s="95"/>
    </row>
    <row r="13" spans="1:5" x14ac:dyDescent="0.25">
      <c r="A13" s="90" t="s">
        <v>19</v>
      </c>
      <c r="B13" s="90"/>
      <c r="C13" s="90"/>
      <c r="D13" s="90"/>
      <c r="E13" s="90"/>
    </row>
    <row r="14" spans="1:5" x14ac:dyDescent="0.25">
      <c r="A14" s="85" t="s">
        <v>2</v>
      </c>
      <c r="B14" s="95"/>
      <c r="C14" s="95"/>
      <c r="D14" s="95"/>
      <c r="E14" s="95"/>
    </row>
    <row r="15" spans="1:5" x14ac:dyDescent="0.25">
      <c r="A15" s="90" t="s">
        <v>50</v>
      </c>
      <c r="B15" s="90"/>
      <c r="C15" s="90"/>
      <c r="D15" s="90"/>
      <c r="E15" s="90"/>
    </row>
    <row r="16" spans="1:5" x14ac:dyDescent="0.25">
      <c r="A16" s="85" t="s">
        <v>13</v>
      </c>
      <c r="B16" s="95"/>
      <c r="C16" s="95"/>
      <c r="D16" s="95"/>
      <c r="E16" s="95"/>
    </row>
    <row r="17" spans="1:7" ht="30" customHeight="1" x14ac:dyDescent="0.25">
      <c r="A17" s="90" t="s">
        <v>14</v>
      </c>
      <c r="B17" s="90"/>
      <c r="C17" s="90"/>
      <c r="D17" s="90"/>
      <c r="E17" s="90"/>
    </row>
    <row r="18" spans="1:7" ht="62.25" customHeight="1" x14ac:dyDescent="0.25">
      <c r="A18" s="90" t="s">
        <v>22</v>
      </c>
      <c r="B18" s="90"/>
      <c r="C18" s="90"/>
      <c r="D18" s="90"/>
      <c r="E18" s="90"/>
    </row>
    <row r="19" spans="1:7" ht="29.25" customHeight="1" x14ac:dyDescent="0.25">
      <c r="A19" s="92" t="s">
        <v>23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2">
        <v>2798.9</v>
      </c>
      <c r="G20" s="2">
        <v>3</v>
      </c>
    </row>
    <row r="21" spans="1:7" ht="114.75" x14ac:dyDescent="0.25">
      <c r="A21" s="8" t="s">
        <v>31</v>
      </c>
      <c r="B21" s="8" t="s">
        <v>8</v>
      </c>
      <c r="C21" s="8" t="s">
        <v>3</v>
      </c>
      <c r="D21" s="8" t="s">
        <v>32</v>
      </c>
      <c r="E21" s="8" t="s">
        <v>7</v>
      </c>
    </row>
    <row r="22" spans="1:7" ht="38.25" x14ac:dyDescent="0.25">
      <c r="A22" s="6" t="s">
        <v>39</v>
      </c>
      <c r="B22" s="8" t="s">
        <v>38</v>
      </c>
      <c r="C22" s="3" t="s">
        <v>4</v>
      </c>
      <c r="D22" s="3">
        <v>18.66</v>
      </c>
      <c r="E22" s="7">
        <f>D22*F20*G20</f>
        <v>156682.42200000002</v>
      </c>
      <c r="G22" s="17"/>
    </row>
    <row r="23" spans="1:7" x14ac:dyDescent="0.25">
      <c r="A23" s="6" t="s">
        <v>35</v>
      </c>
      <c r="B23" s="8" t="s">
        <v>20</v>
      </c>
      <c r="C23" s="3" t="s">
        <v>4</v>
      </c>
      <c r="D23" s="3">
        <v>7.13</v>
      </c>
      <c r="E23" s="7">
        <f>D23*F20*G20</f>
        <v>59868.470999999998</v>
      </c>
      <c r="G23" s="17"/>
    </row>
    <row r="24" spans="1:7" ht="30" x14ac:dyDescent="0.25">
      <c r="A24" s="6" t="s">
        <v>43</v>
      </c>
      <c r="B24" s="8" t="s">
        <v>86</v>
      </c>
      <c r="C24" s="3" t="s">
        <v>44</v>
      </c>
      <c r="D24" s="3"/>
      <c r="E24" s="7"/>
      <c r="G24" s="104"/>
    </row>
    <row r="25" spans="1:7" x14ac:dyDescent="0.25">
      <c r="A25" s="6" t="s">
        <v>46</v>
      </c>
      <c r="B25" s="8" t="s">
        <v>86</v>
      </c>
      <c r="C25" s="3" t="s">
        <v>25</v>
      </c>
      <c r="D25" s="3"/>
      <c r="E25" s="18">
        <f>2985*3</f>
        <v>8955</v>
      </c>
      <c r="G25" s="105"/>
    </row>
    <row r="26" spans="1:7" x14ac:dyDescent="0.25">
      <c r="A26" s="6" t="s">
        <v>48</v>
      </c>
      <c r="B26" s="8" t="s">
        <v>86</v>
      </c>
      <c r="C26" s="3" t="s">
        <v>25</v>
      </c>
      <c r="D26" s="3"/>
      <c r="E26" s="18">
        <f>546.86*3</f>
        <v>1640.58</v>
      </c>
      <c r="G26" s="105"/>
    </row>
    <row r="27" spans="1:7" x14ac:dyDescent="0.25">
      <c r="A27" s="6" t="s">
        <v>47</v>
      </c>
      <c r="B27" s="8" t="s">
        <v>86</v>
      </c>
      <c r="C27" s="3" t="s">
        <v>25</v>
      </c>
      <c r="D27" s="3"/>
      <c r="E27" s="18">
        <f>4599.84+2829.76+4363.04</f>
        <v>11792.64</v>
      </c>
      <c r="G27" s="105"/>
    </row>
    <row r="28" spans="1:7" x14ac:dyDescent="0.25">
      <c r="A28" s="6" t="s">
        <v>45</v>
      </c>
      <c r="B28" s="8" t="s">
        <v>86</v>
      </c>
      <c r="C28" s="3" t="s">
        <v>25</v>
      </c>
      <c r="D28" s="3"/>
      <c r="E28" s="18">
        <v>0</v>
      </c>
      <c r="F28" s="82"/>
      <c r="G28" s="105"/>
    </row>
    <row r="29" spans="1:7" x14ac:dyDescent="0.25">
      <c r="A29" s="6" t="s">
        <v>24</v>
      </c>
      <c r="B29" s="8" t="s">
        <v>86</v>
      </c>
      <c r="C29" s="3" t="s">
        <v>25</v>
      </c>
      <c r="D29" s="3"/>
      <c r="E29" s="18">
        <f>1113.8+2105.16</f>
        <v>3218.96</v>
      </c>
      <c r="G29" s="17"/>
    </row>
    <row r="30" spans="1:7" x14ac:dyDescent="0.25">
      <c r="A30" s="81" t="s">
        <v>109</v>
      </c>
      <c r="B30" s="8" t="s">
        <v>107</v>
      </c>
      <c r="C30" s="3" t="s">
        <v>71</v>
      </c>
      <c r="D30" s="43"/>
      <c r="E30" s="18">
        <v>29206.95</v>
      </c>
      <c r="G30" s="17"/>
    </row>
    <row r="31" spans="1:7" x14ac:dyDescent="0.25">
      <c r="A31" s="81" t="s">
        <v>105</v>
      </c>
      <c r="B31" s="8" t="s">
        <v>108</v>
      </c>
      <c r="C31" s="3" t="s">
        <v>71</v>
      </c>
      <c r="D31" s="35">
        <v>2</v>
      </c>
      <c r="E31" s="18">
        <f>D31*333.76</f>
        <v>667.52</v>
      </c>
      <c r="G31" s="17"/>
    </row>
    <row r="32" spans="1:7" x14ac:dyDescent="0.25">
      <c r="A32" s="81" t="s">
        <v>106</v>
      </c>
      <c r="B32" s="8" t="s">
        <v>108</v>
      </c>
      <c r="C32" s="3" t="s">
        <v>71</v>
      </c>
      <c r="D32" s="35">
        <v>8</v>
      </c>
      <c r="E32" s="18">
        <f>D32*333.76</f>
        <v>2670.08</v>
      </c>
      <c r="G32" s="17"/>
    </row>
    <row r="33" spans="1:5" s="13" customFormat="1" ht="14.25" x14ac:dyDescent="0.2">
      <c r="A33" s="9" t="s">
        <v>26</v>
      </c>
      <c r="B33" s="10"/>
      <c r="C33" s="11"/>
      <c r="D33" s="11"/>
      <c r="E33" s="12">
        <f>SUM(E22:E32)</f>
        <v>274702.62300000002</v>
      </c>
    </row>
    <row r="35" spans="1:5" ht="29.25" customHeight="1" x14ac:dyDescent="0.25">
      <c r="A35" s="98" t="s">
        <v>123</v>
      </c>
      <c r="B35" s="98"/>
      <c r="C35" s="98"/>
      <c r="D35" s="98"/>
      <c r="E35" s="98"/>
    </row>
    <row r="36" spans="1:5" ht="29.25" customHeight="1" x14ac:dyDescent="0.25">
      <c r="A36" s="90" t="s">
        <v>18</v>
      </c>
      <c r="B36" s="90"/>
      <c r="C36" s="90"/>
      <c r="D36" s="90"/>
      <c r="E36" s="90"/>
    </row>
    <row r="37" spans="1:5" x14ac:dyDescent="0.25">
      <c r="A37" s="90" t="s">
        <v>17</v>
      </c>
      <c r="B37" s="90"/>
      <c r="C37" s="90"/>
      <c r="D37" s="90"/>
      <c r="E37" s="90"/>
    </row>
    <row r="38" spans="1:5" ht="29.25" customHeight="1" x14ac:dyDescent="0.25">
      <c r="A38" s="90" t="s">
        <v>27</v>
      </c>
      <c r="B38" s="90"/>
      <c r="C38" s="90"/>
      <c r="D38" s="90"/>
      <c r="E38" s="90"/>
    </row>
    <row r="39" spans="1:5" ht="29.25" customHeight="1" x14ac:dyDescent="0.25">
      <c r="A39" s="48"/>
      <c r="B39" s="48"/>
      <c r="C39" s="48"/>
      <c r="D39" s="48"/>
      <c r="E39" s="48"/>
    </row>
    <row r="40" spans="1:5" x14ac:dyDescent="0.25">
      <c r="A40" s="99" t="s">
        <v>5</v>
      </c>
      <c r="B40" s="99"/>
      <c r="C40" s="99"/>
      <c r="D40" s="99"/>
      <c r="E40" s="99"/>
    </row>
    <row r="41" spans="1:5" x14ac:dyDescent="0.25">
      <c r="A41" s="90" t="s">
        <v>15</v>
      </c>
      <c r="B41" s="90"/>
      <c r="C41" s="90"/>
      <c r="D41" s="90"/>
      <c r="E41" s="90"/>
    </row>
    <row r="42" spans="1:5" ht="12" customHeight="1" x14ac:dyDescent="0.25">
      <c r="A42" s="96" t="s">
        <v>51</v>
      </c>
      <c r="B42" s="96"/>
      <c r="C42" s="96"/>
      <c r="D42" s="96"/>
      <c r="E42" s="96"/>
    </row>
    <row r="43" spans="1:5" x14ac:dyDescent="0.25">
      <c r="B43" s="97" t="s">
        <v>16</v>
      </c>
      <c r="C43" s="97"/>
      <c r="D43" s="97"/>
      <c r="E43" s="5" t="s">
        <v>6</v>
      </c>
    </row>
    <row r="44" spans="1:5" x14ac:dyDescent="0.25">
      <c r="A44" s="50"/>
      <c r="B44" s="50"/>
      <c r="C44" s="50"/>
      <c r="D44" s="50"/>
      <c r="E44" s="50"/>
    </row>
    <row r="45" spans="1:5" ht="14.25" customHeight="1" x14ac:dyDescent="0.25">
      <c r="A45" s="96" t="s">
        <v>42</v>
      </c>
      <c r="B45" s="96"/>
      <c r="C45" s="96"/>
      <c r="D45" s="96"/>
      <c r="E45" s="96"/>
    </row>
    <row r="46" spans="1:5" x14ac:dyDescent="0.25">
      <c r="B46" s="97" t="s">
        <v>16</v>
      </c>
      <c r="C46" s="97"/>
      <c r="D46" s="97"/>
      <c r="E46" s="5" t="s">
        <v>6</v>
      </c>
    </row>
    <row r="47" spans="1:5" x14ac:dyDescent="0.25">
      <c r="A47" s="23" t="s">
        <v>49</v>
      </c>
    </row>
    <row r="48" spans="1:5" x14ac:dyDescent="0.25">
      <c r="A48" s="13" t="s">
        <v>28</v>
      </c>
    </row>
    <row r="49" spans="1:2" x14ac:dyDescent="0.25">
      <c r="A49" s="2" t="s">
        <v>37</v>
      </c>
      <c r="B49" s="14">
        <f>'3кв'!B54</f>
        <v>-90327.104999999894</v>
      </c>
    </row>
    <row r="50" spans="1:2" x14ac:dyDescent="0.25">
      <c r="A50" s="49" t="s">
        <v>110</v>
      </c>
      <c r="B50" s="15"/>
    </row>
    <row r="51" spans="1:2" x14ac:dyDescent="0.25">
      <c r="A51" s="2" t="s">
        <v>34</v>
      </c>
      <c r="B51" s="15">
        <f>267664.14-578.92</f>
        <v>267085.22000000003</v>
      </c>
    </row>
    <row r="52" spans="1:2" x14ac:dyDescent="0.25">
      <c r="A52" s="2" t="s">
        <v>33</v>
      </c>
      <c r="B52" s="15">
        <f>E33</f>
        <v>274702.62300000002</v>
      </c>
    </row>
    <row r="53" spans="1:2" x14ac:dyDescent="0.25">
      <c r="A53" s="16" t="s">
        <v>36</v>
      </c>
      <c r="B53" s="14">
        <f>B49+B51-B52</f>
        <v>-97944.507999999885</v>
      </c>
    </row>
  </sheetData>
  <mergeCells count="28">
    <mergeCell ref="A42:E42"/>
    <mergeCell ref="B43:D43"/>
    <mergeCell ref="A45:E45"/>
    <mergeCell ref="B46:D46"/>
    <mergeCell ref="A35:E35"/>
    <mergeCell ref="A36:E36"/>
    <mergeCell ref="A37:E37"/>
    <mergeCell ref="A38:E38"/>
    <mergeCell ref="A40:E40"/>
    <mergeCell ref="A41:E4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0" zoomScaleSheetLayoutView="100" workbookViewId="0">
      <selection activeCell="B40" sqref="B40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4" x14ac:dyDescent="0.25">
      <c r="A1" s="101" t="s">
        <v>87</v>
      </c>
      <c r="B1" s="101"/>
      <c r="C1" s="101"/>
      <c r="D1" s="53"/>
    </row>
    <row r="2" spans="1:4" x14ac:dyDescent="0.25">
      <c r="A2" s="102" t="s">
        <v>88</v>
      </c>
      <c r="B2" s="102"/>
      <c r="C2" s="102"/>
      <c r="D2" s="54"/>
    </row>
    <row r="3" spans="1:4" x14ac:dyDescent="0.25">
      <c r="A3" s="102" t="s">
        <v>104</v>
      </c>
      <c r="B3" s="102"/>
      <c r="C3" s="102"/>
      <c r="D3" s="54"/>
    </row>
    <row r="4" spans="1:4" x14ac:dyDescent="0.25">
      <c r="A4" s="101" t="s">
        <v>89</v>
      </c>
      <c r="B4" s="101"/>
      <c r="C4" s="101"/>
      <c r="D4" s="53"/>
    </row>
    <row r="5" spans="1:4" x14ac:dyDescent="0.25">
      <c r="A5" s="103"/>
      <c r="B5" s="103"/>
      <c r="C5" s="103"/>
    </row>
    <row r="6" spans="1:4" x14ac:dyDescent="0.25">
      <c r="A6" s="54"/>
      <c r="B6" s="55" t="s">
        <v>90</v>
      </c>
      <c r="C6" s="56">
        <f>'1кв'!B49</f>
        <v>37628.19</v>
      </c>
      <c r="D6" s="57"/>
    </row>
    <row r="7" spans="1:4" x14ac:dyDescent="0.25">
      <c r="A7" s="58" t="s">
        <v>91</v>
      </c>
      <c r="B7" s="55" t="s">
        <v>111</v>
      </c>
      <c r="C7" s="56"/>
      <c r="D7" s="57"/>
    </row>
    <row r="8" spans="1:4" x14ac:dyDescent="0.25">
      <c r="A8" s="54"/>
      <c r="B8" s="59" t="s">
        <v>92</v>
      </c>
      <c r="C8" s="56"/>
      <c r="D8" s="57"/>
    </row>
    <row r="9" spans="1:4" x14ac:dyDescent="0.25">
      <c r="A9" s="54"/>
      <c r="B9" s="60" t="s">
        <v>112</v>
      </c>
      <c r="C9" s="56"/>
      <c r="D9" s="57"/>
    </row>
    <row r="10" spans="1:4" x14ac:dyDescent="0.25">
      <c r="A10" s="54"/>
      <c r="B10" s="60" t="s">
        <v>113</v>
      </c>
      <c r="C10" s="56"/>
      <c r="D10" s="57"/>
    </row>
    <row r="11" spans="1:4" x14ac:dyDescent="0.25">
      <c r="A11" s="54"/>
      <c r="B11" s="60" t="s">
        <v>114</v>
      </c>
      <c r="C11" s="56"/>
      <c r="D11" s="57"/>
    </row>
    <row r="12" spans="1:4" x14ac:dyDescent="0.25">
      <c r="A12" s="54"/>
      <c r="B12" s="60" t="s">
        <v>115</v>
      </c>
      <c r="C12" s="56"/>
      <c r="D12" s="57"/>
    </row>
    <row r="13" spans="1:4" x14ac:dyDescent="0.25">
      <c r="B13" s="61" t="s">
        <v>93</v>
      </c>
      <c r="C13" s="62">
        <f>'1кв'!B51+'2кв'!B51+'3кв'!B52+'4кв'!B51</f>
        <v>998854.35000000009</v>
      </c>
      <c r="D13" s="63"/>
    </row>
    <row r="14" spans="1:4" x14ac:dyDescent="0.25">
      <c r="A14" s="64"/>
      <c r="B14" s="61" t="s">
        <v>94</v>
      </c>
      <c r="C14" s="65">
        <f>SUM(C13:C13)</f>
        <v>998854.35000000009</v>
      </c>
      <c r="D14" s="57"/>
    </row>
    <row r="15" spans="1:4" x14ac:dyDescent="0.25">
      <c r="B15" s="100"/>
      <c r="C15" s="100"/>
      <c r="D15" s="66"/>
    </row>
    <row r="16" spans="1:4" ht="17.25" customHeight="1" x14ac:dyDescent="0.25">
      <c r="A16" s="67" t="s">
        <v>95</v>
      </c>
      <c r="B16" s="68" t="s">
        <v>39</v>
      </c>
      <c r="C16" s="62">
        <f>'1кв'!E22+'2кв'!E22+'3кв'!E22+'4кв'!E22</f>
        <v>615142.24200000009</v>
      </c>
      <c r="D16" s="66"/>
    </row>
    <row r="17" spans="1:7" ht="15" customHeight="1" x14ac:dyDescent="0.25">
      <c r="A17" s="67"/>
      <c r="B17" s="69" t="s">
        <v>35</v>
      </c>
      <c r="C17" s="62">
        <f>'1кв'!E23+'2кв'!E23+'3кв'!E23+'4кв'!E23</f>
        <v>229061.976</v>
      </c>
      <c r="D17" s="66"/>
    </row>
    <row r="18" spans="1:7" x14ac:dyDescent="0.25">
      <c r="A18" s="67"/>
      <c r="B18" s="70" t="s">
        <v>96</v>
      </c>
      <c r="C18" s="62">
        <f>'1кв'!E24+'2кв'!E24+'3кв'!E24+'4кв'!E24</f>
        <v>0</v>
      </c>
      <c r="D18" s="66"/>
    </row>
    <row r="19" spans="1:7" x14ac:dyDescent="0.25">
      <c r="A19" s="67"/>
      <c r="B19" s="60" t="s">
        <v>46</v>
      </c>
      <c r="C19" s="62">
        <f>'1кв'!E25+'2кв'!E25+'3кв'!E25+'4кв'!E25</f>
        <v>23040.17</v>
      </c>
      <c r="D19" s="66"/>
    </row>
    <row r="20" spans="1:7" x14ac:dyDescent="0.25">
      <c r="A20" s="67"/>
      <c r="B20" s="60" t="s">
        <v>48</v>
      </c>
      <c r="C20" s="62">
        <f>'1кв'!E26+'2кв'!E26+'3кв'!E26+'4кв'!E26</f>
        <v>15949.28</v>
      </c>
      <c r="D20" s="66"/>
    </row>
    <row r="21" spans="1:7" x14ac:dyDescent="0.25">
      <c r="A21" s="67"/>
      <c r="B21" s="60" t="s">
        <v>47</v>
      </c>
      <c r="C21" s="62">
        <f>'1кв'!E27+'2кв'!E27+'3кв'!E27+'4кв'!E27</f>
        <v>39278.28</v>
      </c>
      <c r="D21" s="66"/>
    </row>
    <row r="22" spans="1:7" x14ac:dyDescent="0.25">
      <c r="A22" s="67"/>
      <c r="B22" s="60" t="s">
        <v>45</v>
      </c>
      <c r="C22" s="62">
        <f>'1кв'!E28+'2кв'!E28+'3кв'!E28+'4кв'!E28</f>
        <v>8783.43</v>
      </c>
      <c r="D22" s="66"/>
    </row>
    <row r="23" spans="1:7" x14ac:dyDescent="0.25">
      <c r="B23" s="60" t="s">
        <v>24</v>
      </c>
      <c r="C23" s="62">
        <f>'1кв'!E29+'2кв'!E29+'3кв'!E29+'4кв'!E29</f>
        <v>22585.49</v>
      </c>
      <c r="D23" s="66"/>
      <c r="E23" s="71"/>
    </row>
    <row r="24" spans="1:7" x14ac:dyDescent="0.25">
      <c r="A24" s="67"/>
      <c r="B24" s="72" t="s">
        <v>117</v>
      </c>
      <c r="C24" s="62">
        <f>'1кв'!E31+'2кв'!E30+'2кв'!E31+'3кв'!E30+'3кв'!E31+'3кв'!E32+'4кв'!E31+'4кв'!E32</f>
        <v>22361.919999999998</v>
      </c>
      <c r="D24" s="66"/>
    </row>
    <row r="25" spans="1:7" x14ac:dyDescent="0.25">
      <c r="A25" s="67"/>
      <c r="B25" s="59" t="s">
        <v>97</v>
      </c>
      <c r="C25" s="73">
        <f>SUM(C27:C31)</f>
        <v>158224.26</v>
      </c>
      <c r="D25" s="66"/>
    </row>
    <row r="26" spans="1:7" x14ac:dyDescent="0.25">
      <c r="A26" s="67"/>
      <c r="B26" s="59" t="s">
        <v>92</v>
      </c>
      <c r="C26" s="73"/>
      <c r="D26" s="66"/>
      <c r="G26" s="71"/>
    </row>
    <row r="27" spans="1:7" x14ac:dyDescent="0.25">
      <c r="A27" s="67"/>
      <c r="B27" s="74" t="s">
        <v>57</v>
      </c>
      <c r="C27" s="75">
        <f>'1кв'!E30</f>
        <v>94796.93</v>
      </c>
      <c r="D27" s="66"/>
    </row>
    <row r="28" spans="1:7" x14ac:dyDescent="0.25">
      <c r="A28" s="67"/>
      <c r="B28" s="36" t="s">
        <v>116</v>
      </c>
      <c r="C28" s="75">
        <f>'2кв'!E32</f>
        <v>9400.3799999999992</v>
      </c>
      <c r="D28" s="66"/>
    </row>
    <row r="29" spans="1:7" x14ac:dyDescent="0.25">
      <c r="A29" s="67"/>
      <c r="B29" s="20" t="s">
        <v>72</v>
      </c>
      <c r="C29" s="75">
        <f>'2кв'!E33</f>
        <v>1380</v>
      </c>
      <c r="D29" s="66"/>
    </row>
    <row r="30" spans="1:7" x14ac:dyDescent="0.25">
      <c r="A30" s="67"/>
      <c r="B30" s="74" t="s">
        <v>81</v>
      </c>
      <c r="C30" s="75">
        <f>'3кв'!E33</f>
        <v>23440</v>
      </c>
      <c r="D30" s="66"/>
    </row>
    <row r="31" spans="1:7" x14ac:dyDescent="0.25">
      <c r="A31" s="67"/>
      <c r="B31" s="81" t="s">
        <v>109</v>
      </c>
      <c r="C31" s="75">
        <f>'4кв'!E30</f>
        <v>29206.95</v>
      </c>
      <c r="D31" s="66"/>
    </row>
    <row r="32" spans="1:7" x14ac:dyDescent="0.25">
      <c r="B32" s="76" t="s">
        <v>98</v>
      </c>
      <c r="C32" s="77">
        <f>SUM(C16:C25)</f>
        <v>1134427.0480000004</v>
      </c>
      <c r="D32" s="66"/>
      <c r="E32" s="71"/>
    </row>
    <row r="33" spans="1:4" x14ac:dyDescent="0.25">
      <c r="B33" s="76" t="s">
        <v>103</v>
      </c>
      <c r="C33" s="78">
        <f>C6+C14-C32</f>
        <v>-97944.50800000038</v>
      </c>
      <c r="D33" s="66"/>
    </row>
    <row r="34" spans="1:4" x14ac:dyDescent="0.25">
      <c r="B34" s="58"/>
      <c r="C34" s="58"/>
      <c r="D34" s="66"/>
    </row>
    <row r="35" spans="1:4" x14ac:dyDescent="0.25">
      <c r="B35" s="79" t="s">
        <v>99</v>
      </c>
      <c r="C35" s="79"/>
      <c r="D35" s="66"/>
    </row>
    <row r="36" spans="1:4" x14ac:dyDescent="0.25">
      <c r="B36" s="79" t="s">
        <v>118</v>
      </c>
      <c r="C36" s="83">
        <v>163096.85</v>
      </c>
      <c r="D36" s="66"/>
    </row>
    <row r="37" spans="1:4" x14ac:dyDescent="0.25">
      <c r="B37" s="80" t="s">
        <v>119</v>
      </c>
      <c r="C37" s="84">
        <v>207414.58</v>
      </c>
      <c r="D37" s="66"/>
    </row>
    <row r="38" spans="1:4" x14ac:dyDescent="0.25">
      <c r="B38" s="79" t="s">
        <v>100</v>
      </c>
      <c r="C38" s="83">
        <f>C37-C36</f>
        <v>44317.729999999981</v>
      </c>
      <c r="D38" s="66"/>
    </row>
    <row r="39" spans="1:4" x14ac:dyDescent="0.25">
      <c r="B39" s="58"/>
      <c r="C39" s="58"/>
      <c r="D39" s="66"/>
    </row>
    <row r="40" spans="1:4" x14ac:dyDescent="0.25">
      <c r="A40" s="1" t="s">
        <v>101</v>
      </c>
      <c r="B40" s="58" t="s">
        <v>120</v>
      </c>
      <c r="C40" s="58"/>
      <c r="D40" s="66"/>
    </row>
    <row r="41" spans="1:4" x14ac:dyDescent="0.25">
      <c r="B41" s="58" t="s">
        <v>121</v>
      </c>
      <c r="C41" s="58"/>
      <c r="D41" s="66"/>
    </row>
    <row r="42" spans="1:4" x14ac:dyDescent="0.25">
      <c r="B42" s="58" t="s">
        <v>122</v>
      </c>
      <c r="C42" s="58"/>
      <c r="D42" s="66"/>
    </row>
    <row r="43" spans="1:4" x14ac:dyDescent="0.25">
      <c r="B43" s="58"/>
      <c r="C43" s="58"/>
      <c r="D43" s="66"/>
    </row>
    <row r="44" spans="1:4" x14ac:dyDescent="0.25">
      <c r="B44" s="58" t="s">
        <v>102</v>
      </c>
      <c r="C44" s="58"/>
      <c r="D44" s="66"/>
    </row>
    <row r="45" spans="1:4" x14ac:dyDescent="0.25">
      <c r="B45" s="58"/>
      <c r="C45" s="58"/>
      <c r="D45" s="66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2026-02-27T12:11:23Z</dcterms:modified>
</cp:coreProperties>
</file>